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Ошар 58 " sheetId="1" r:id="rId1"/>
  </sheets>
  <externalReferences>
    <externalReference r:id="rId2"/>
  </externalReferences>
  <definedNames>
    <definedName name="Z_34DE7953_6351_4043_AF0F_B57C163275A5_.wvu.PrintArea" localSheetId="0" hidden="1">'Ошар 58 '!$A$1:$G$92</definedName>
    <definedName name="Z_34DE7953_6351_4043_AF0F_B57C163275A5_.wvu.Rows" localSheetId="0" hidden="1">'Ошар 58 '!#REF!,'Ошар 58 '!$73:$78</definedName>
    <definedName name="Z_70B5A381_0726_4FFC_AC17_C39805B22ABF_.wvu.PrintArea" localSheetId="0" hidden="1">'Ошар 58 '!$A$1:$G$92</definedName>
    <definedName name="Z_70B5A381_0726_4FFC_AC17_C39805B22ABF_.wvu.Rows" localSheetId="0" hidden="1">'Ошар 58 '!#REF!,'Ошар 58 '!$73:$78</definedName>
    <definedName name="Z_7CE7353B_D7FE_4E0F_A5FD_2886423156B2_.wvu.PrintArea" localSheetId="0" hidden="1">'Ошар 58 '!$A$1:$G$92</definedName>
    <definedName name="Z_7CE7353B_D7FE_4E0F_A5FD_2886423156B2_.wvu.Rows" localSheetId="0" hidden="1">'Ошар 58 '!#REF!,'Ошар 58 '!$73:$78</definedName>
    <definedName name="_xlnm.Print_Area" localSheetId="0">'Ошар 58 '!$A$1:$G$92</definedName>
  </definedNames>
  <calcPr calcId="145621"/>
</workbook>
</file>

<file path=xl/calcChain.xml><?xml version="1.0" encoding="utf-8"?>
<calcChain xmlns="http://schemas.openxmlformats.org/spreadsheetml/2006/main">
  <c r="D63" i="1" l="1"/>
  <c r="D71" i="1" l="1"/>
  <c r="D64" i="1"/>
  <c r="E82" i="1" s="1"/>
  <c r="E38" i="1"/>
  <c r="C32" i="1"/>
  <c r="E83" i="1" s="1"/>
  <c r="F25" i="1"/>
  <c r="E25" i="1"/>
  <c r="G24" i="1"/>
  <c r="F24" i="1"/>
  <c r="E24" i="1"/>
  <c r="F23" i="1"/>
  <c r="E23" i="1"/>
  <c r="D62" i="1" l="1"/>
  <c r="D60" i="1" s="1"/>
  <c r="D41" i="1" l="1"/>
  <c r="D54" i="1"/>
</calcChain>
</file>

<file path=xl/sharedStrings.xml><?xml version="1.0" encoding="utf-8"?>
<sst xmlns="http://schemas.openxmlformats.org/spreadsheetml/2006/main" count="123" uniqueCount="102">
  <si>
    <t>О Т Ч Е Т  о  выполнении договора управления</t>
  </si>
  <si>
    <t>АО "ДК Нижегородского района"</t>
  </si>
  <si>
    <t>за 2022 год</t>
  </si>
  <si>
    <t>ул.Ошарская д.58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</si>
  <si>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</si>
  <si>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</si>
  <si>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</si>
  <si>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</si>
  <si>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</si>
  <si>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</si>
  <si>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</si>
  <si>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</si>
  <si>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</si>
  <si>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27.12.2011г.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</si>
  <si>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</si>
  <si>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</si>
  <si>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</si>
  <si>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</si>
  <si>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</si>
  <si>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</si>
  <si>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</si>
  <si>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</si>
  <si>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</si>
  <si>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</si>
  <si>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</si>
  <si>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</si>
  <si>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</si>
  <si>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</si>
  <si>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</si>
  <si>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</si>
  <si>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</si>
  <si>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</si>
  <si>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</si>
  <si>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</si>
  <si>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</si>
  <si>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</si>
  <si>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</si>
  <si>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</si>
  <si>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</si>
  <si>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</si>
  <si>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</si>
  <si>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</si>
  <si>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</si>
  <si>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</si>
  <si>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</si>
  <si>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</si>
  <si>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</si>
  <si>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</si>
  <si>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</si>
  <si>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</si>
  <si>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</si>
  <si>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</si>
  <si>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</si>
  <si>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</si>
  <si>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</si>
  <si>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</si>
  <si>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</si>
  <si>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</si>
  <si>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</si>
  <si>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</si>
  <si>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</si>
  <si>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</si>
  <si>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</si>
  <si>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</si>
  <si>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</si>
  <si>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</si>
  <si>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</si>
  <si>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</si>
  <si>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</si>
  <si>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</t>
  </si>
  <si>
    <t>Уборка придомовой территории:  уборка мусора из контейнерных площадок, уборка территории</t>
  </si>
  <si>
    <t>ИП Стручков</t>
  </si>
  <si>
    <t>Прочие работы по обеспечению санитарного состояния МКД и придомовой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</si>
  <si>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</si>
  <si>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</si>
  <si>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</si>
  <si>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</si>
  <si>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</si>
  <si>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</si>
  <si>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</si>
  <si>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</si>
  <si>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</si>
  <si>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</si>
  <si>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</si>
  <si>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</si>
  <si>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Ремонтные работы в системах отопления и гвс -- Замена участка стояка ГВС -- </t>
  </si>
  <si>
    <t>Январь 2022 г.</t>
  </si>
  <si>
    <t>КОМФОРТИС АО</t>
  </si>
  <si>
    <t>Февраль 2022 г.</t>
  </si>
  <si>
    <t>Декабрь 2022 г.</t>
  </si>
  <si>
    <t>3. КАПИТАЛЬНЫЙ РЕМОНТ</t>
  </si>
  <si>
    <t>Ремонт системы электроснабжения</t>
  </si>
  <si>
    <t>Октябрь 2016 г.</t>
  </si>
  <si>
    <t>ООО "ЭК сервис"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</si>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</sst>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8" fillId="0" borderId="0"/>
    <xf numFmtId="0" fontId="1" fillId="0" borderId="0"/>
    <xf numFmtId="0" fontId="29" fillId="0" borderId="0"/>
    <xf numFmtId="0" fontId="2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justify" vertical="top"/>
    </xf>
    <xf numFmtId="0" fontId="16" fillId="0" borderId="14" xfId="0" applyFont="1" applyFill="1" applyBorder="1" applyAlignment="1">
      <alignment horizontal="justify" vertical="top"/>
    </xf>
    <xf numFmtId="0" fontId="16" fillId="0" borderId="15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top"/>
    </xf>
    <xf numFmtId="0" fontId="17" fillId="0" borderId="16" xfId="0" applyFont="1" applyFill="1" applyBorder="1" applyAlignment="1">
      <alignment horizontal="justify" vertical="top"/>
    </xf>
    <xf numFmtId="0" fontId="17" fillId="0" borderId="17" xfId="0" applyFont="1" applyFill="1" applyBorder="1" applyAlignment="1">
      <alignment horizontal="justify" vertical="top"/>
    </xf>
    <xf numFmtId="164" fontId="17" fillId="0" borderId="17" xfId="1" applyFont="1" applyFill="1" applyBorder="1" applyAlignment="1">
      <alignment horizontal="fill" vertical="center"/>
    </xf>
    <xf numFmtId="164" fontId="17" fillId="0" borderId="18" xfId="1" applyFont="1" applyFill="1" applyBorder="1" applyAlignment="1">
      <alignment horizontal="fill" vertical="center"/>
    </xf>
    <xf numFmtId="164" fontId="18" fillId="0" borderId="0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9" fillId="0" borderId="16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164" fontId="20" fillId="0" borderId="17" xfId="0" applyNumberFormat="1" applyFont="1" applyFill="1" applyBorder="1" applyAlignment="1">
      <alignment horizontal="center" vertical="top"/>
    </xf>
    <xf numFmtId="0" fontId="19" fillId="0" borderId="17" xfId="0" applyFont="1" applyFill="1" applyBorder="1" applyAlignment="1">
      <alignment horizontal="justify" vertical="top"/>
    </xf>
    <xf numFmtId="164" fontId="19" fillId="0" borderId="18" xfId="0" applyNumberFormat="1" applyFont="1" applyFill="1" applyBorder="1" applyAlignment="1">
      <alignment horizontal="justify" vertical="top"/>
    </xf>
    <xf numFmtId="0" fontId="21" fillId="0" borderId="0" xfId="0" applyFont="1" applyFill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164" fontId="18" fillId="0" borderId="0" xfId="0" applyNumberFormat="1" applyFont="1" applyFill="1" applyBorder="1" applyAlignment="1">
      <alignment horizontal="justify" vertical="top"/>
    </xf>
    <xf numFmtId="0" fontId="4" fillId="0" borderId="0" xfId="0" applyFont="1" applyFill="1" applyAlignment="1">
      <alignment horizontal="justify"/>
    </xf>
    <xf numFmtId="0" fontId="22" fillId="0" borderId="0" xfId="0" applyFont="1" applyFill="1" applyAlignment="1">
      <alignment vertical="top"/>
    </xf>
    <xf numFmtId="164" fontId="22" fillId="0" borderId="19" xfId="0" applyNumberFormat="1" applyFont="1" applyFill="1" applyBorder="1" applyAlignment="1">
      <alignment vertical="top"/>
    </xf>
    <xf numFmtId="164" fontId="22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16" fillId="0" borderId="20" xfId="0" applyFont="1" applyFill="1" applyBorder="1" applyAlignment="1">
      <alignment vertical="top"/>
    </xf>
    <xf numFmtId="0" fontId="16" fillId="0" borderId="19" xfId="0" applyFont="1" applyFill="1" applyBorder="1" applyAlignment="1">
      <alignment vertical="top"/>
    </xf>
    <xf numFmtId="0" fontId="23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164" fontId="25" fillId="0" borderId="0" xfId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justify" vertical="center"/>
    </xf>
    <xf numFmtId="164" fontId="20" fillId="0" borderId="0" xfId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/>
    <xf numFmtId="164" fontId="4" fillId="0" borderId="0" xfId="1" applyFont="1" applyFill="1"/>
    <xf numFmtId="164" fontId="4" fillId="0" borderId="2" xfId="1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6" fillId="0" borderId="48" xfId="0" applyNumberFormat="1" applyFont="1" applyFill="1" applyBorder="1" applyAlignment="1" applyProtection="1">
      <alignment horizontal="left" vertical="center" wrapText="1"/>
    </xf>
    <xf numFmtId="43" fontId="16" fillId="0" borderId="48" xfId="2" applyNumberFormat="1" applyFont="1" applyFill="1" applyBorder="1" applyAlignment="1" applyProtection="1">
      <alignment horizontal="center" vertical="center" wrapText="1"/>
    </xf>
    <xf numFmtId="0" fontId="16" fillId="0" borderId="49" xfId="0" applyNumberFormat="1" applyFont="1" applyFill="1" applyBorder="1" applyAlignment="1" applyProtection="1">
      <alignment horizontal="left" vertical="center" wrapText="1"/>
    </xf>
    <xf numFmtId="0" fontId="16" fillId="0" borderId="52" xfId="0" applyNumberFormat="1" applyFont="1" applyFill="1" applyBorder="1" applyAlignment="1" applyProtection="1">
      <alignment horizontal="left" vertical="center" wrapText="1"/>
    </xf>
    <xf numFmtId="43" fontId="16" fillId="0" borderId="52" xfId="2" applyNumberFormat="1" applyFont="1" applyFill="1" applyBorder="1" applyAlignment="1" applyProtection="1">
      <alignment horizontal="center" vertical="center" wrapText="1"/>
    </xf>
    <xf numFmtId="0" fontId="16" fillId="0" borderId="53" xfId="0" applyNumberFormat="1" applyFont="1" applyFill="1" applyBorder="1" applyAlignment="1" applyProtection="1">
      <alignment horizontal="left" vertical="center" wrapText="1"/>
    </xf>
    <xf numFmtId="0" fontId="16" fillId="0" borderId="56" xfId="0" applyNumberFormat="1" applyFont="1" applyFill="1" applyBorder="1" applyAlignment="1" applyProtection="1">
      <alignment horizontal="left" vertical="center" wrapText="1"/>
    </xf>
    <xf numFmtId="43" fontId="16" fillId="0" borderId="56" xfId="2" applyNumberFormat="1" applyFont="1" applyFill="1" applyBorder="1" applyAlignment="1" applyProtection="1">
      <alignment horizontal="center" vertical="center" wrapText="1"/>
    </xf>
    <xf numFmtId="0" fontId="16" fillId="0" borderId="57" xfId="0" applyNumberFormat="1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>
      <alignment horizontal="left" vertical="top"/>
    </xf>
    <xf numFmtId="164" fontId="27" fillId="0" borderId="59" xfId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horizontal="justify" vertical="top"/>
    </xf>
    <xf numFmtId="0" fontId="4" fillId="0" borderId="59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vertical="top"/>
    </xf>
    <xf numFmtId="0" fontId="4" fillId="0" borderId="58" xfId="0" applyFont="1" applyFill="1" applyBorder="1" applyAlignment="1">
      <alignment vertical="top"/>
    </xf>
    <xf numFmtId="0" fontId="4" fillId="0" borderId="60" xfId="0" applyFont="1" applyFill="1" applyBorder="1" applyAlignment="1">
      <alignment horizontal="justify" vertical="top"/>
    </xf>
    <xf numFmtId="164" fontId="4" fillId="0" borderId="60" xfId="1" applyFont="1" applyFill="1" applyBorder="1" applyAlignment="1">
      <alignment horizontal="justify" vertical="top"/>
    </xf>
    <xf numFmtId="0" fontId="4" fillId="0" borderId="12" xfId="0" applyFont="1" applyFill="1" applyBorder="1" applyAlignment="1">
      <alignment horizontal="left" vertical="top"/>
    </xf>
    <xf numFmtId="4" fontId="4" fillId="0" borderId="17" xfId="0" applyNumberFormat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1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left" vertical="top"/>
    </xf>
    <xf numFmtId="0" fontId="4" fillId="0" borderId="58" xfId="0" applyFont="1" applyFill="1" applyBorder="1" applyAlignment="1">
      <alignment horizontal="left" vertical="top"/>
    </xf>
    <xf numFmtId="0" fontId="4" fillId="0" borderId="61" xfId="0" applyFont="1" applyFill="1" applyBorder="1" applyAlignment="1">
      <alignment horizontal="right" vertical="top"/>
    </xf>
    <xf numFmtId="0" fontId="22" fillId="0" borderId="0" xfId="0" applyFont="1" applyFill="1" applyAlignment="1">
      <alignment horizontal="center" vertical="top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6" fillId="0" borderId="46" xfId="0" applyNumberFormat="1" applyFont="1" applyFill="1" applyBorder="1" applyAlignment="1" applyProtection="1">
      <alignment horizontal="center" vertical="center" wrapText="1"/>
    </xf>
    <xf numFmtId="0" fontId="16" fillId="0" borderId="47" xfId="0" applyNumberFormat="1" applyFont="1" applyFill="1" applyBorder="1" applyAlignment="1" applyProtection="1">
      <alignment horizontal="center" vertical="center" wrapText="1"/>
    </xf>
    <xf numFmtId="0" fontId="16" fillId="0" borderId="50" xfId="0" applyNumberFormat="1" applyFont="1" applyFill="1" applyBorder="1" applyAlignment="1" applyProtection="1">
      <alignment horizontal="center" vertical="center" wrapText="1"/>
    </xf>
    <xf numFmtId="0" fontId="16" fillId="0" borderId="51" xfId="0" applyNumberFormat="1" applyFont="1" applyFill="1" applyBorder="1" applyAlignment="1" applyProtection="1">
      <alignment horizontal="center" vertical="center" wrapText="1"/>
    </xf>
    <xf numFmtId="0" fontId="16" fillId="0" borderId="54" xfId="0" applyNumberFormat="1" applyFont="1" applyFill="1" applyBorder="1" applyAlignment="1" applyProtection="1">
      <alignment horizontal="center" vertical="center" wrapText="1"/>
    </xf>
    <xf numFmtId="0" fontId="16" fillId="0" borderId="55" xfId="0" applyNumberFormat="1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164" fontId="26" fillId="0" borderId="17" xfId="0" applyNumberFormat="1" applyFont="1" applyFill="1" applyBorder="1" applyAlignment="1">
      <alignment horizontal="center"/>
    </xf>
    <xf numFmtId="164" fontId="26" fillId="0" borderId="18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5" xfId="0" applyFont="1" applyFill="1" applyBorder="1" applyAlignment="1">
      <alignment horizontal="justify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justify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0" fontId="16" fillId="0" borderId="44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164" fontId="25" fillId="0" borderId="17" xfId="1" applyFont="1" applyFill="1" applyBorder="1" applyAlignment="1">
      <alignment horizontal="center" vertical="center"/>
    </xf>
    <xf numFmtId="164" fontId="25" fillId="0" borderId="18" xfId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justify" vertical="center"/>
    </xf>
    <xf numFmtId="0" fontId="16" fillId="0" borderId="21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16" fillId="0" borderId="42" xfId="0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justify" vertical="center"/>
    </xf>
    <xf numFmtId="0" fontId="16" fillId="0" borderId="29" xfId="0" applyFont="1" applyFill="1" applyBorder="1" applyAlignment="1">
      <alignment horizontal="justify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5" xfId="0" applyFont="1" applyFill="1" applyBorder="1" applyAlignment="1">
      <alignment horizontal="justify" vertical="top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16" fillId="0" borderId="20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left" vertical="top"/>
    </xf>
    <xf numFmtId="0" fontId="24" fillId="0" borderId="22" xfId="0" applyFont="1" applyFill="1" applyBorder="1" applyAlignment="1">
      <alignment horizontal="left" vertical="top"/>
    </xf>
    <xf numFmtId="164" fontId="25" fillId="0" borderId="2" xfId="1" applyFont="1" applyFill="1" applyBorder="1" applyAlignment="1">
      <alignment horizontal="center" vertical="top"/>
    </xf>
    <xf numFmtId="164" fontId="25" fillId="0" borderId="5" xfId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0"/>
  <sheetViews>
    <sheetView tabSelected="1" view="pageBreakPreview" zoomScale="80" zoomScaleSheetLayoutView="80" workbookViewId="0">
      <selection activeCell="A4" sqref="A4:G4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6.28515625" style="1" customWidth="1"/>
    <col min="4" max="4" width="13.5703125" style="1" customWidth="1"/>
    <col min="5" max="5" width="32.42578125" style="1" customWidth="1"/>
    <col min="6" max="6" width="16.140625" style="1" customWidth="1"/>
    <col min="7" max="7" width="18.28515625" style="1" customWidth="1"/>
    <col min="8" max="8" width="9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95" t="s">
        <v>0</v>
      </c>
      <c r="B2" s="195"/>
      <c r="C2" s="195"/>
      <c r="D2" s="195"/>
      <c r="E2" s="195"/>
      <c r="F2" s="195"/>
      <c r="G2" s="195"/>
      <c r="H2" s="1">
        <v>1</v>
      </c>
    </row>
    <row r="3" spans="1:16" s="5" customFormat="1" ht="18" x14ac:dyDescent="0.25">
      <c r="A3" s="196" t="s">
        <v>1</v>
      </c>
      <c r="B3" s="196"/>
      <c r="C3" s="196"/>
      <c r="D3" s="196"/>
      <c r="E3" s="196"/>
      <c r="F3" s="196"/>
      <c r="G3" s="196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7" t="s">
        <v>2</v>
      </c>
      <c r="B4" s="197"/>
      <c r="C4" s="197"/>
      <c r="D4" s="197"/>
      <c r="E4" s="197"/>
      <c r="F4" s="197"/>
      <c r="G4" s="197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8" t="s">
        <v>3</v>
      </c>
      <c r="B5" s="198"/>
      <c r="C5" s="198"/>
      <c r="D5" s="198"/>
      <c r="E5" s="198"/>
      <c r="F5" s="198"/>
      <c r="G5" s="198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1983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1953.5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D12" s="10" t="s">
        <v>12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13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14</v>
      </c>
      <c r="P15" s="13"/>
    </row>
    <row r="16" spans="1:16" x14ac:dyDescent="0.3">
      <c r="A16" s="1" t="s">
        <v>15</v>
      </c>
      <c r="O16" s="13"/>
      <c r="P16" s="13"/>
    </row>
    <row r="17" spans="1:16" x14ac:dyDescent="0.3">
      <c r="O17" s="13"/>
    </row>
    <row r="18" spans="1:16" ht="20.25" x14ac:dyDescent="0.3">
      <c r="A18" s="199" t="s">
        <v>16</v>
      </c>
      <c r="B18" s="199"/>
      <c r="C18" s="199"/>
      <c r="D18" s="199"/>
      <c r="E18" s="199"/>
      <c r="F18" s="199"/>
      <c r="G18" s="199"/>
      <c r="O18" s="13"/>
    </row>
    <row r="19" spans="1:16" s="10" customFormat="1" ht="15.75" x14ac:dyDescent="0.25">
      <c r="A19" s="10" t="s">
        <v>17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3"/>
    </row>
    <row r="21" spans="1:16" s="21" customFormat="1" ht="49.5" x14ac:dyDescent="0.25">
      <c r="A21" s="200" t="s">
        <v>18</v>
      </c>
      <c r="B21" s="14" t="s">
        <v>19</v>
      </c>
      <c r="C21" s="14" t="s">
        <v>20</v>
      </c>
      <c r="D21" s="202" t="s">
        <v>21</v>
      </c>
      <c r="E21" s="203"/>
      <c r="F21" s="14" t="s">
        <v>22</v>
      </c>
      <c r="G21" s="15" t="s">
        <v>23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38.25" customHeight="1" thickBot="1" x14ac:dyDescent="0.3">
      <c r="A22" s="201"/>
      <c r="B22" s="22" t="s">
        <v>24</v>
      </c>
      <c r="C22" s="22" t="s">
        <v>24</v>
      </c>
      <c r="D22" s="22" t="s">
        <v>25</v>
      </c>
      <c r="E22" s="22" t="s">
        <v>26</v>
      </c>
      <c r="F22" s="22" t="s">
        <v>27</v>
      </c>
      <c r="G22" s="23" t="s">
        <v>28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29</v>
      </c>
      <c r="B23" s="25">
        <v>599411.88</v>
      </c>
      <c r="C23" s="25">
        <v>580991.37</v>
      </c>
      <c r="D23" s="25">
        <v>62581.279325345298</v>
      </c>
      <c r="E23" s="25">
        <f>B23-C23</f>
        <v>18420.510000000009</v>
      </c>
      <c r="F23" s="25">
        <f>D23+B23-C23</f>
        <v>81001.789325345308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30</v>
      </c>
      <c r="B24" s="28">
        <v>180621.30000000002</v>
      </c>
      <c r="C24" s="28">
        <v>175076.95</v>
      </c>
      <c r="D24" s="28">
        <v>15030.76999999996</v>
      </c>
      <c r="E24" s="28">
        <f>B24-C24</f>
        <v>5544.3500000000058</v>
      </c>
      <c r="F24" s="28">
        <f>D24+B24-C24</f>
        <v>20575.119999999966</v>
      </c>
      <c r="G24" s="29">
        <f>C24-D71</f>
        <v>144000.55000000002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ht="17.25" thickBot="1" x14ac:dyDescent="0.3">
      <c r="A25" s="30" t="s">
        <v>31</v>
      </c>
      <c r="B25" s="31">
        <v>60714.9</v>
      </c>
      <c r="C25" s="31">
        <v>58848.049999999996</v>
      </c>
      <c r="D25" s="31">
        <v>4954.840674654457</v>
      </c>
      <c r="E25" s="31">
        <f>B25-C25</f>
        <v>1866.8500000000058</v>
      </c>
      <c r="F25" s="31">
        <f>D25+B25-C25</f>
        <v>6821.6906746544628</v>
      </c>
      <c r="G25" s="32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3" t="s">
        <v>32</v>
      </c>
      <c r="B26" s="33"/>
      <c r="C26" s="33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4"/>
      <c r="B27" s="34"/>
      <c r="C27" s="35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41" customFormat="1" x14ac:dyDescent="0.25">
      <c r="A28" s="113" t="s">
        <v>33</v>
      </c>
      <c r="B28" s="113"/>
      <c r="C28" s="113"/>
      <c r="D28" s="113"/>
      <c r="E28" s="113"/>
      <c r="F28" s="113"/>
      <c r="G28" s="113"/>
      <c r="H28" s="36"/>
      <c r="I28" s="37"/>
      <c r="J28" s="38"/>
      <c r="K28" s="38"/>
      <c r="L28" s="39"/>
      <c r="M28" s="40"/>
      <c r="N28" s="40"/>
      <c r="O28" s="38"/>
      <c r="P28" s="38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2" t="s">
        <v>34</v>
      </c>
      <c r="B30" s="43" t="s">
        <v>35</v>
      </c>
      <c r="C30" s="43" t="s">
        <v>36</v>
      </c>
      <c r="D30" s="43" t="s">
        <v>37</v>
      </c>
      <c r="E30" s="44" t="s">
        <v>38</v>
      </c>
      <c r="F30" s="45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52" customFormat="1" ht="31.15" customHeight="1" thickBot="1" x14ac:dyDescent="0.3">
      <c r="A31" s="46" t="s">
        <v>39</v>
      </c>
      <c r="B31" s="47" t="s">
        <v>40</v>
      </c>
      <c r="C31" s="48">
        <v>4100.7</v>
      </c>
      <c r="D31" s="48">
        <v>0</v>
      </c>
      <c r="E31" s="49">
        <v>0</v>
      </c>
      <c r="F31" s="50"/>
      <c r="G31" s="51"/>
      <c r="H31" s="51"/>
      <c r="I31" s="17"/>
      <c r="J31" s="18"/>
      <c r="K31" s="18"/>
      <c r="L31" s="19"/>
      <c r="M31" s="20"/>
      <c r="N31" s="20"/>
      <c r="O31" s="18"/>
      <c r="P31" s="18"/>
    </row>
    <row r="32" spans="1:16" s="52" customFormat="1" ht="17.25" thickBot="1" x14ac:dyDescent="0.3">
      <c r="A32" s="53" t="s">
        <v>41</v>
      </c>
      <c r="B32" s="54"/>
      <c r="C32" s="55">
        <f>SUM(C31:C31)</f>
        <v>4100.7</v>
      </c>
      <c r="D32" s="56"/>
      <c r="E32" s="57">
        <v>0</v>
      </c>
      <c r="F32" s="51"/>
      <c r="G32" s="51"/>
      <c r="H32" s="51"/>
      <c r="I32" s="51"/>
      <c r="L32" s="58"/>
      <c r="M32" s="59"/>
      <c r="N32" s="59"/>
    </row>
    <row r="33" spans="1:16" s="52" customFormat="1" ht="12.75" x14ac:dyDescent="0.25">
      <c r="A33" s="60"/>
      <c r="B33" s="61"/>
      <c r="C33" s="61"/>
      <c r="D33" s="61"/>
      <c r="E33" s="62"/>
      <c r="F33" s="62"/>
      <c r="G33" s="51"/>
      <c r="H33" s="51"/>
      <c r="I33" s="17"/>
      <c r="J33" s="18"/>
      <c r="K33" s="18"/>
      <c r="L33" s="19"/>
      <c r="M33" s="20"/>
      <c r="N33" s="20"/>
      <c r="O33" s="18"/>
      <c r="P33" s="18"/>
    </row>
    <row r="34" spans="1:16" s="21" customFormat="1" ht="20.25" x14ac:dyDescent="0.25">
      <c r="A34" s="185" t="s">
        <v>42</v>
      </c>
      <c r="B34" s="185"/>
      <c r="C34" s="185"/>
      <c r="D34" s="185"/>
      <c r="E34" s="185"/>
      <c r="F34" s="185"/>
      <c r="G34" s="185"/>
      <c r="H34" s="16"/>
      <c r="I34" s="17"/>
      <c r="J34" s="18"/>
      <c r="K34" s="18"/>
      <c r="L34" s="19"/>
      <c r="M34" s="20"/>
      <c r="N34" s="20"/>
      <c r="O34" s="18"/>
      <c r="P34" s="18"/>
    </row>
    <row r="35" spans="1:16" s="21" customFormat="1" x14ac:dyDescent="0.25">
      <c r="A35" s="16"/>
      <c r="B35" s="16"/>
      <c r="C35" s="16"/>
      <c r="D35" s="16"/>
      <c r="E35" s="16"/>
      <c r="F35" s="16"/>
      <c r="G35" s="16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ht="46.5" customHeight="1" x14ac:dyDescent="0.3">
      <c r="A36" s="186" t="s">
        <v>43</v>
      </c>
      <c r="B36" s="186"/>
      <c r="C36" s="186"/>
      <c r="D36" s="186"/>
      <c r="E36" s="186"/>
      <c r="F36" s="63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17.25" thickBot="1" x14ac:dyDescent="0.3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64" t="s">
        <v>44</v>
      </c>
      <c r="B38" s="64"/>
      <c r="C38" s="64"/>
      <c r="D38" s="64"/>
      <c r="E38" s="65">
        <f>B23+B25</f>
        <v>660126.78</v>
      </c>
      <c r="F38" s="66"/>
      <c r="G38" s="35"/>
      <c r="H38" s="35"/>
      <c r="I38" s="17"/>
      <c r="J38" s="67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68"/>
      <c r="B39" s="68"/>
      <c r="C39" s="68"/>
      <c r="D39" s="68"/>
      <c r="E39" s="68"/>
      <c r="F39" s="68"/>
      <c r="G39" s="16"/>
      <c r="H39" s="16"/>
      <c r="I39" s="17"/>
      <c r="J39" s="18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187" t="s">
        <v>45</v>
      </c>
      <c r="B40" s="188"/>
      <c r="C40" s="189"/>
      <c r="D40" s="69" t="s">
        <v>46</v>
      </c>
      <c r="E40" s="70" t="s">
        <v>47</v>
      </c>
      <c r="F40" s="33"/>
      <c r="G40" s="16"/>
      <c r="H40" s="16"/>
      <c r="L40" s="71"/>
      <c r="M40" s="72"/>
      <c r="N40" s="72"/>
    </row>
    <row r="41" spans="1:16" s="21" customFormat="1" ht="17.25" thickBot="1" x14ac:dyDescent="0.3">
      <c r="A41" s="190" t="s">
        <v>48</v>
      </c>
      <c r="B41" s="191"/>
      <c r="C41" s="192"/>
      <c r="D41" s="193">
        <f>(E38-D62)*'[1]% для расчета 2022'!G29/100</f>
        <v>309412.70683679753</v>
      </c>
      <c r="E41" s="194"/>
      <c r="F41" s="73"/>
      <c r="G41" s="16"/>
      <c r="H41" s="16"/>
      <c r="L41" s="71"/>
      <c r="M41" s="72"/>
      <c r="N41" s="72"/>
    </row>
    <row r="42" spans="1:16" s="21" customFormat="1" ht="72" customHeight="1" x14ac:dyDescent="0.25">
      <c r="A42" s="183" t="s">
        <v>49</v>
      </c>
      <c r="B42" s="184"/>
      <c r="C42" s="184"/>
      <c r="D42" s="130" t="s">
        <v>50</v>
      </c>
      <c r="E42" s="131"/>
      <c r="F42" s="74"/>
      <c r="G42" s="16"/>
      <c r="H42" s="16"/>
      <c r="L42" s="71"/>
      <c r="M42" s="72"/>
      <c r="N42" s="72"/>
    </row>
    <row r="43" spans="1:16" s="21" customFormat="1" ht="51" customHeight="1" x14ac:dyDescent="0.25">
      <c r="A43" s="142" t="s">
        <v>51</v>
      </c>
      <c r="B43" s="143"/>
      <c r="C43" s="144"/>
      <c r="D43" s="169" t="s">
        <v>50</v>
      </c>
      <c r="E43" s="170"/>
      <c r="F43" s="74"/>
      <c r="G43" s="16"/>
      <c r="H43" s="16"/>
      <c r="L43" s="71"/>
      <c r="M43" s="72"/>
      <c r="N43" s="72"/>
    </row>
    <row r="44" spans="1:16" s="21" customFormat="1" ht="45" customHeight="1" x14ac:dyDescent="0.25">
      <c r="A44" s="142" t="s">
        <v>52</v>
      </c>
      <c r="B44" s="143"/>
      <c r="C44" s="144"/>
      <c r="D44" s="169" t="s">
        <v>50</v>
      </c>
      <c r="E44" s="170"/>
      <c r="F44" s="74"/>
      <c r="G44" s="16"/>
      <c r="H44" s="16"/>
      <c r="L44" s="71"/>
      <c r="M44" s="72"/>
      <c r="N44" s="72"/>
    </row>
    <row r="45" spans="1:16" s="21" customFormat="1" ht="51" customHeight="1" x14ac:dyDescent="0.25">
      <c r="A45" s="167" t="s">
        <v>53</v>
      </c>
      <c r="B45" s="168"/>
      <c r="C45" s="168"/>
      <c r="D45" s="165" t="s">
        <v>54</v>
      </c>
      <c r="E45" s="166"/>
      <c r="F45" s="74"/>
      <c r="G45" s="16"/>
      <c r="H45" s="16"/>
      <c r="L45" s="71"/>
      <c r="M45" s="72"/>
      <c r="N45" s="72"/>
    </row>
    <row r="46" spans="1:16" s="21" customFormat="1" ht="37.5" customHeight="1" x14ac:dyDescent="0.25">
      <c r="A46" s="167" t="s">
        <v>55</v>
      </c>
      <c r="B46" s="168"/>
      <c r="C46" s="168"/>
      <c r="D46" s="165" t="s">
        <v>56</v>
      </c>
      <c r="E46" s="166"/>
      <c r="F46" s="74"/>
      <c r="G46" s="16"/>
      <c r="H46" s="16"/>
      <c r="L46" s="71"/>
      <c r="M46" s="72"/>
      <c r="N46" s="72"/>
    </row>
    <row r="47" spans="1:16" s="21" customFormat="1" ht="57" customHeight="1" x14ac:dyDescent="0.25">
      <c r="A47" s="142" t="s">
        <v>57</v>
      </c>
      <c r="B47" s="143"/>
      <c r="C47" s="144"/>
      <c r="D47" s="181" t="s">
        <v>58</v>
      </c>
      <c r="E47" s="182"/>
      <c r="F47" s="75"/>
      <c r="G47" s="16"/>
      <c r="H47" s="16"/>
      <c r="L47" s="71"/>
      <c r="M47" s="72"/>
      <c r="N47" s="72"/>
    </row>
    <row r="48" spans="1:16" s="21" customFormat="1" ht="54" customHeight="1" x14ac:dyDescent="0.25">
      <c r="A48" s="173" t="s">
        <v>59</v>
      </c>
      <c r="B48" s="174"/>
      <c r="C48" s="175"/>
      <c r="D48" s="169" t="s">
        <v>50</v>
      </c>
      <c r="E48" s="170"/>
      <c r="F48" s="75"/>
      <c r="G48" s="16"/>
      <c r="H48" s="16"/>
      <c r="L48" s="71"/>
      <c r="M48" s="72"/>
      <c r="N48" s="72"/>
    </row>
    <row r="49" spans="1:16" s="21" customFormat="1" ht="58.5" customHeight="1" x14ac:dyDescent="0.25">
      <c r="A49" s="176" t="s">
        <v>60</v>
      </c>
      <c r="B49" s="177"/>
      <c r="C49" s="178"/>
      <c r="D49" s="179" t="s">
        <v>61</v>
      </c>
      <c r="E49" s="180"/>
      <c r="F49" s="75"/>
      <c r="G49" s="16"/>
      <c r="H49" s="16"/>
      <c r="L49" s="71"/>
      <c r="M49" s="72"/>
      <c r="N49" s="72"/>
    </row>
    <row r="50" spans="1:16" s="21" customFormat="1" ht="49.5" customHeight="1" x14ac:dyDescent="0.25">
      <c r="A50" s="173" t="s">
        <v>62</v>
      </c>
      <c r="B50" s="174"/>
      <c r="C50" s="175"/>
      <c r="D50" s="169" t="s">
        <v>50</v>
      </c>
      <c r="E50" s="170"/>
      <c r="F50" s="75"/>
      <c r="G50" s="16"/>
      <c r="H50" s="16"/>
      <c r="L50" s="71"/>
      <c r="M50" s="72"/>
      <c r="N50" s="72"/>
    </row>
    <row r="51" spans="1:16" s="21" customFormat="1" ht="19.5" hidden="1" customHeight="1" x14ac:dyDescent="0.25">
      <c r="A51" s="162" t="s">
        <v>63</v>
      </c>
      <c r="B51" s="163"/>
      <c r="C51" s="164"/>
      <c r="D51" s="165"/>
      <c r="E51" s="166"/>
      <c r="F51" s="75"/>
      <c r="G51" s="16"/>
      <c r="H51" s="16"/>
      <c r="L51" s="71"/>
      <c r="M51" s="72"/>
      <c r="N51" s="72"/>
    </row>
    <row r="52" spans="1:16" s="21" customFormat="1" ht="31.5" customHeight="1" x14ac:dyDescent="0.25">
      <c r="A52" s="167" t="s">
        <v>64</v>
      </c>
      <c r="B52" s="168"/>
      <c r="C52" s="168"/>
      <c r="D52" s="169" t="s">
        <v>50</v>
      </c>
      <c r="E52" s="170"/>
      <c r="F52" s="74"/>
      <c r="G52" s="16"/>
      <c r="H52" s="16"/>
      <c r="L52" s="71"/>
      <c r="M52" s="72"/>
      <c r="N52" s="72"/>
    </row>
    <row r="53" spans="1:16" s="21" customFormat="1" ht="17.25" thickBot="1" x14ac:dyDescent="0.3">
      <c r="A53" s="171" t="s">
        <v>65</v>
      </c>
      <c r="B53" s="172"/>
      <c r="C53" s="172"/>
      <c r="D53" s="145" t="s">
        <v>66</v>
      </c>
      <c r="E53" s="146"/>
      <c r="F53" s="74"/>
      <c r="G53" s="16"/>
      <c r="H53" s="16"/>
      <c r="L53" s="71"/>
      <c r="M53" s="72"/>
      <c r="N53" s="72"/>
    </row>
    <row r="54" spans="1:16" s="21" customFormat="1" ht="17.25" thickBot="1" x14ac:dyDescent="0.3">
      <c r="A54" s="154" t="s">
        <v>67</v>
      </c>
      <c r="B54" s="155"/>
      <c r="C54" s="155"/>
      <c r="D54" s="152">
        <f>(E38-D62)*'[1]% для расчета 2022'!G30/100</f>
        <v>260108.87287492168</v>
      </c>
      <c r="E54" s="153"/>
      <c r="F54" s="76"/>
      <c r="G54" s="16"/>
      <c r="H54" s="16"/>
      <c r="L54" s="71"/>
      <c r="M54" s="72"/>
      <c r="N54" s="72"/>
    </row>
    <row r="55" spans="1:16" s="21" customFormat="1" ht="16.5" customHeight="1" x14ac:dyDescent="0.25">
      <c r="A55" s="128" t="s">
        <v>68</v>
      </c>
      <c r="B55" s="129"/>
      <c r="C55" s="129"/>
      <c r="D55" s="158" t="s">
        <v>69</v>
      </c>
      <c r="E55" s="159"/>
      <c r="F55" s="74"/>
      <c r="G55" s="16"/>
      <c r="H55" s="16"/>
      <c r="L55" s="71"/>
      <c r="M55" s="72"/>
      <c r="N55" s="72"/>
    </row>
    <row r="56" spans="1:16" s="21" customFormat="1" ht="60.75" customHeight="1" x14ac:dyDescent="0.25">
      <c r="A56" s="156"/>
      <c r="B56" s="157"/>
      <c r="C56" s="157"/>
      <c r="D56" s="160"/>
      <c r="E56" s="161"/>
      <c r="F56" s="74"/>
      <c r="G56" s="16"/>
      <c r="H56" s="16"/>
      <c r="L56" s="71"/>
      <c r="M56" s="72"/>
      <c r="N56" s="72"/>
    </row>
    <row r="57" spans="1:16" s="21" customFormat="1" ht="36.75" customHeight="1" x14ac:dyDescent="0.25">
      <c r="A57" s="142" t="s">
        <v>70</v>
      </c>
      <c r="B57" s="143"/>
      <c r="C57" s="144"/>
      <c r="D57" s="145" t="s">
        <v>71</v>
      </c>
      <c r="E57" s="146"/>
      <c r="F57" s="75"/>
      <c r="G57" s="16"/>
      <c r="H57" s="16"/>
      <c r="L57" s="71"/>
      <c r="M57" s="72"/>
      <c r="N57" s="72"/>
    </row>
    <row r="58" spans="1:16" s="21" customFormat="1" ht="36.75" customHeight="1" x14ac:dyDescent="0.25">
      <c r="A58" s="142" t="s">
        <v>72</v>
      </c>
      <c r="B58" s="143"/>
      <c r="C58" s="144"/>
      <c r="D58" s="145" t="s">
        <v>71</v>
      </c>
      <c r="E58" s="146"/>
      <c r="F58" s="75"/>
      <c r="G58" s="16"/>
      <c r="H58" s="16"/>
      <c r="L58" s="71"/>
      <c r="M58" s="72"/>
      <c r="N58" s="72"/>
    </row>
    <row r="59" spans="1:16" s="21" customFormat="1" ht="16.5" customHeight="1" thickBot="1" x14ac:dyDescent="0.3">
      <c r="A59" s="147" t="s">
        <v>73</v>
      </c>
      <c r="B59" s="148"/>
      <c r="C59" s="149"/>
      <c r="D59" s="145" t="s">
        <v>71</v>
      </c>
      <c r="E59" s="146"/>
      <c r="F59" s="75"/>
      <c r="G59" s="16"/>
      <c r="H59" s="16"/>
      <c r="L59" s="71"/>
      <c r="M59" s="72"/>
      <c r="N59" s="72"/>
    </row>
    <row r="60" spans="1:16" s="21" customFormat="1" ht="18" customHeight="1" thickBot="1" x14ac:dyDescent="0.3">
      <c r="A60" s="150" t="s">
        <v>74</v>
      </c>
      <c r="B60" s="151"/>
      <c r="C60" s="151"/>
      <c r="D60" s="152">
        <f>(E38-D62)*'[1]% для расчета 2022'!G28/100</f>
        <v>29890.3002882808</v>
      </c>
      <c r="E60" s="153"/>
      <c r="F60" s="76"/>
      <c r="G60" s="16"/>
      <c r="H60" s="16"/>
      <c r="L60" s="71"/>
      <c r="M60" s="72"/>
      <c r="N60" s="72"/>
    </row>
    <row r="61" spans="1:16" s="21" customFormat="1" ht="53.25" customHeight="1" thickBot="1" x14ac:dyDescent="0.3">
      <c r="A61" s="128" t="s">
        <v>75</v>
      </c>
      <c r="B61" s="129"/>
      <c r="C61" s="129"/>
      <c r="D61" s="130" t="s">
        <v>76</v>
      </c>
      <c r="E61" s="131"/>
      <c r="F61" s="75"/>
      <c r="G61" s="16"/>
      <c r="H61" s="16"/>
      <c r="L61" s="71"/>
      <c r="M61" s="72"/>
      <c r="N61" s="72"/>
    </row>
    <row r="62" spans="1:16" ht="17.25" thickBot="1" x14ac:dyDescent="0.35">
      <c r="A62" s="132" t="s">
        <v>77</v>
      </c>
      <c r="B62" s="133"/>
      <c r="C62" s="133"/>
      <c r="D62" s="134">
        <f>D63+D64</f>
        <v>60714.9</v>
      </c>
      <c r="E62" s="135"/>
      <c r="F62" s="77"/>
      <c r="I62" s="1"/>
      <c r="J62" s="1"/>
      <c r="K62" s="1"/>
      <c r="L62" s="78"/>
      <c r="M62" s="79"/>
      <c r="N62" s="79"/>
      <c r="O62" s="1"/>
      <c r="P62" s="1"/>
    </row>
    <row r="63" spans="1:16" s="21" customFormat="1" ht="39.75" customHeight="1" x14ac:dyDescent="0.25">
      <c r="A63" s="136" t="s">
        <v>78</v>
      </c>
      <c r="B63" s="137"/>
      <c r="C63" s="138"/>
      <c r="D63" s="80">
        <f>(C23+C24+C25)*1.8%</f>
        <v>14668.494660000004</v>
      </c>
      <c r="E63" s="81" t="s">
        <v>79</v>
      </c>
      <c r="F63" s="82"/>
      <c r="G63" s="16"/>
      <c r="H63" s="16"/>
      <c r="L63" s="71"/>
      <c r="M63" s="72"/>
      <c r="N63" s="72"/>
    </row>
    <row r="64" spans="1:16" s="21" customFormat="1" ht="83.25" customHeight="1" thickBot="1" x14ac:dyDescent="0.3">
      <c r="A64" s="139" t="s">
        <v>80</v>
      </c>
      <c r="B64" s="140"/>
      <c r="C64" s="141"/>
      <c r="D64" s="83">
        <f>B25-D63</f>
        <v>46046.405339999998</v>
      </c>
      <c r="E64" s="84" t="s">
        <v>81</v>
      </c>
      <c r="F64" s="82"/>
      <c r="G64" s="16"/>
      <c r="H64" s="16"/>
      <c r="L64" s="71"/>
      <c r="M64" s="72"/>
      <c r="N64" s="72"/>
    </row>
    <row r="65" spans="1:16" s="21" customFormat="1" x14ac:dyDescent="0.25">
      <c r="A65" s="85" t="s">
        <v>82</v>
      </c>
      <c r="B65" s="85"/>
      <c r="C65" s="85"/>
      <c r="D65" s="85"/>
      <c r="E65" s="86"/>
      <c r="F65" s="85"/>
      <c r="G65" s="16"/>
      <c r="H65" s="16"/>
      <c r="I65" s="17"/>
      <c r="J65" s="18"/>
      <c r="K65" s="18"/>
      <c r="L65" s="19"/>
      <c r="M65" s="20"/>
      <c r="N65" s="20"/>
      <c r="O65" s="18"/>
      <c r="P65" s="18"/>
    </row>
    <row r="66" spans="1:16" s="21" customFormat="1" ht="17.25" thickBot="1" x14ac:dyDescent="0.3">
      <c r="A66" s="16"/>
      <c r="B66" s="16"/>
      <c r="C66" s="16"/>
      <c r="D66" s="16"/>
      <c r="E66" s="16"/>
      <c r="F66" s="16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33.75" thickBot="1" x14ac:dyDescent="0.3">
      <c r="A67" s="120" t="s">
        <v>45</v>
      </c>
      <c r="B67" s="121"/>
      <c r="C67" s="87" t="s">
        <v>83</v>
      </c>
      <c r="D67" s="87" t="s">
        <v>84</v>
      </c>
      <c r="E67" s="88" t="s">
        <v>47</v>
      </c>
      <c r="F67" s="34"/>
      <c r="G67" s="16"/>
      <c r="H67" s="16"/>
      <c r="I67" s="17"/>
      <c r="J67" s="18"/>
      <c r="K67" s="18"/>
      <c r="L67" s="19"/>
      <c r="M67" s="20"/>
      <c r="N67" s="20"/>
      <c r="O67" s="18"/>
      <c r="P67" s="18"/>
    </row>
    <row r="68" spans="1:16" s="21" customFormat="1" ht="33.75" customHeight="1" x14ac:dyDescent="0.25">
      <c r="A68" s="122" t="s">
        <v>85</v>
      </c>
      <c r="B68" s="123"/>
      <c r="C68" s="89" t="s">
        <v>86</v>
      </c>
      <c r="D68" s="90">
        <v>5880</v>
      </c>
      <c r="E68" s="91" t="s">
        <v>87</v>
      </c>
      <c r="F68" s="34"/>
      <c r="G68" s="16"/>
      <c r="H68" s="16"/>
      <c r="I68" s="17"/>
      <c r="J68" s="18"/>
      <c r="K68" s="18"/>
      <c r="L68" s="19"/>
      <c r="M68" s="20"/>
      <c r="N68" s="20"/>
      <c r="O68" s="18"/>
      <c r="P68" s="18"/>
    </row>
    <row r="69" spans="1:16" s="21" customFormat="1" ht="42" customHeight="1" x14ac:dyDescent="0.25">
      <c r="A69" s="124" t="s">
        <v>85</v>
      </c>
      <c r="B69" s="125"/>
      <c r="C69" s="92" t="s">
        <v>88</v>
      </c>
      <c r="D69" s="93">
        <v>11959.2</v>
      </c>
      <c r="E69" s="94" t="s">
        <v>87</v>
      </c>
      <c r="F69" s="34"/>
      <c r="G69" s="16"/>
      <c r="H69" s="16"/>
      <c r="I69" s="17"/>
      <c r="J69" s="18"/>
      <c r="K69" s="18"/>
      <c r="L69" s="19"/>
      <c r="M69" s="20"/>
      <c r="N69" s="20"/>
      <c r="O69" s="18"/>
      <c r="P69" s="18"/>
    </row>
    <row r="70" spans="1:16" s="21" customFormat="1" ht="39" customHeight="1" thickBot="1" x14ac:dyDescent="0.3">
      <c r="A70" s="126" t="s">
        <v>85</v>
      </c>
      <c r="B70" s="127"/>
      <c r="C70" s="95" t="s">
        <v>89</v>
      </c>
      <c r="D70" s="96">
        <v>13237.2</v>
      </c>
      <c r="E70" s="97" t="s">
        <v>87</v>
      </c>
      <c r="F70" s="34"/>
      <c r="G70" s="16"/>
      <c r="H70" s="16"/>
      <c r="I70" s="17"/>
      <c r="J70" s="18"/>
      <c r="K70" s="18"/>
      <c r="L70" s="19"/>
      <c r="M70" s="20"/>
      <c r="N70" s="20"/>
      <c r="O70" s="18"/>
      <c r="P70" s="18"/>
    </row>
    <row r="71" spans="1:16" s="41" customFormat="1" ht="17.25" thickBot="1" x14ac:dyDescent="0.3">
      <c r="A71" s="116" t="s">
        <v>41</v>
      </c>
      <c r="B71" s="117"/>
      <c r="C71" s="98"/>
      <c r="D71" s="99">
        <f>SUM(D68:D70)</f>
        <v>31076.400000000001</v>
      </c>
      <c r="E71" s="100"/>
      <c r="F71" s="101"/>
      <c r="G71" s="36"/>
      <c r="H71" s="36"/>
      <c r="I71" s="37"/>
      <c r="J71" s="38"/>
      <c r="K71" s="38"/>
      <c r="L71" s="39"/>
      <c r="M71" s="40"/>
      <c r="N71" s="40"/>
      <c r="O71" s="38"/>
      <c r="P71" s="38"/>
    </row>
    <row r="72" spans="1:16" s="21" customFormat="1" x14ac:dyDescent="0.25">
      <c r="A72" s="16"/>
      <c r="B72" s="16"/>
      <c r="C72" s="16"/>
      <c r="D72" s="16"/>
      <c r="E72" s="16"/>
      <c r="F72" s="16"/>
      <c r="G72" s="16"/>
      <c r="H72" s="16"/>
      <c r="I72" s="17"/>
      <c r="J72" s="18"/>
      <c r="K72" s="18"/>
      <c r="L72" s="19"/>
      <c r="M72" s="20"/>
      <c r="N72" s="20"/>
      <c r="O72" s="18"/>
      <c r="P72" s="18"/>
    </row>
    <row r="73" spans="1:16" s="21" customFormat="1" hidden="1" x14ac:dyDescent="0.25">
      <c r="A73" s="119" t="s">
        <v>90</v>
      </c>
      <c r="B73" s="119"/>
      <c r="C73" s="119"/>
      <c r="D73" s="119"/>
      <c r="E73" s="119"/>
      <c r="F73" s="85"/>
      <c r="G73" s="16"/>
      <c r="H73" s="16"/>
      <c r="I73" s="17"/>
      <c r="J73" s="18"/>
      <c r="K73" s="18"/>
      <c r="L73" s="19"/>
      <c r="M73" s="20"/>
      <c r="N73" s="20"/>
      <c r="O73" s="18"/>
      <c r="P73" s="18"/>
    </row>
    <row r="74" spans="1:16" s="21" customFormat="1" hidden="1" x14ac:dyDescent="0.25">
      <c r="A74" s="16"/>
      <c r="B74" s="16"/>
      <c r="C74" s="16"/>
      <c r="D74" s="16"/>
      <c r="E74" s="16"/>
      <c r="F74" s="16"/>
      <c r="G74" s="16"/>
      <c r="H74" s="16"/>
      <c r="I74" s="17"/>
      <c r="J74" s="18"/>
      <c r="K74" s="18"/>
      <c r="L74" s="19"/>
      <c r="M74" s="20"/>
      <c r="N74" s="20"/>
      <c r="O74" s="18"/>
      <c r="P74" s="18"/>
    </row>
    <row r="75" spans="1:16" s="21" customFormat="1" ht="33.75" hidden="1" thickBot="1" x14ac:dyDescent="0.3">
      <c r="A75" s="114" t="s">
        <v>45</v>
      </c>
      <c r="B75" s="115"/>
      <c r="C75" s="102" t="s">
        <v>83</v>
      </c>
      <c r="D75" s="103" t="s">
        <v>84</v>
      </c>
      <c r="E75" s="104" t="s">
        <v>47</v>
      </c>
      <c r="F75" s="34"/>
      <c r="G75" s="16"/>
      <c r="H75" s="16"/>
      <c r="I75" s="17"/>
      <c r="J75" s="18"/>
      <c r="K75" s="18"/>
      <c r="L75" s="19"/>
      <c r="M75" s="20"/>
      <c r="N75" s="20"/>
      <c r="O75" s="18"/>
      <c r="P75" s="18"/>
    </row>
    <row r="76" spans="1:16" s="21" customFormat="1" ht="17.25" hidden="1" thickBot="1" x14ac:dyDescent="0.3">
      <c r="A76" s="105" t="s">
        <v>91</v>
      </c>
      <c r="B76" s="106"/>
      <c r="C76" s="107" t="s">
        <v>92</v>
      </c>
      <c r="D76" s="108">
        <v>0</v>
      </c>
      <c r="E76" s="109" t="s">
        <v>93</v>
      </c>
      <c r="F76" s="34"/>
      <c r="G76" s="16"/>
      <c r="H76" s="16"/>
      <c r="I76" s="17"/>
      <c r="J76" s="18"/>
      <c r="K76" s="18"/>
      <c r="L76" s="19"/>
      <c r="M76" s="20"/>
      <c r="N76" s="20"/>
      <c r="O76" s="18"/>
      <c r="P76" s="18"/>
    </row>
    <row r="77" spans="1:16" s="41" customFormat="1" ht="17.25" hidden="1" thickBot="1" x14ac:dyDescent="0.3">
      <c r="A77" s="116" t="s">
        <v>41</v>
      </c>
      <c r="B77" s="117"/>
      <c r="C77" s="98"/>
      <c r="D77" s="110">
        <v>0</v>
      </c>
      <c r="E77" s="100"/>
      <c r="F77" s="101"/>
      <c r="G77" s="36"/>
      <c r="H77" s="36"/>
      <c r="I77" s="37"/>
      <c r="J77" s="38"/>
      <c r="K77" s="38"/>
      <c r="L77" s="39"/>
      <c r="M77" s="40"/>
      <c r="N77" s="40"/>
      <c r="O77" s="38"/>
      <c r="P77" s="38"/>
    </row>
    <row r="78" spans="1:16" s="21" customFormat="1" hidden="1" x14ac:dyDescent="0.25">
      <c r="A78" s="16"/>
      <c r="B78" s="118"/>
      <c r="C78" s="118"/>
      <c r="D78" s="111"/>
      <c r="E78" s="16"/>
      <c r="F78" s="16"/>
      <c r="G78" s="16"/>
      <c r="H78" s="16"/>
      <c r="I78" s="17"/>
      <c r="J78" s="18"/>
      <c r="K78" s="18"/>
      <c r="L78" s="19"/>
      <c r="M78" s="20"/>
      <c r="N78" s="20"/>
      <c r="O78" s="18"/>
      <c r="P78" s="18"/>
    </row>
    <row r="79" spans="1:16" s="21" customFormat="1" x14ac:dyDescent="0.25">
      <c r="A79" s="119" t="s">
        <v>94</v>
      </c>
      <c r="B79" s="119"/>
      <c r="C79" s="119"/>
      <c r="D79" s="119"/>
      <c r="E79" s="119"/>
      <c r="F79" s="85"/>
      <c r="G79" s="16"/>
      <c r="H79" s="16"/>
      <c r="I79" s="17"/>
      <c r="J79" s="18"/>
      <c r="K79" s="18"/>
      <c r="L79" s="19"/>
      <c r="M79" s="20"/>
      <c r="N79" s="20"/>
      <c r="O79" s="18"/>
      <c r="P79" s="18"/>
    </row>
    <row r="80" spans="1:16" s="21" customFormat="1" x14ac:dyDescent="0.25">
      <c r="A80" s="16"/>
      <c r="B80" s="16"/>
      <c r="C80" s="16"/>
      <c r="D80" s="16"/>
      <c r="E80" s="16" t="s">
        <v>84</v>
      </c>
      <c r="F80" s="16"/>
      <c r="G80" s="16"/>
      <c r="H80" s="16"/>
      <c r="I80" s="17"/>
      <c r="J80" s="18"/>
      <c r="K80" s="18"/>
      <c r="L80" s="19"/>
      <c r="M80" s="20"/>
      <c r="N80" s="20"/>
      <c r="O80" s="18"/>
      <c r="P80" s="18"/>
    </row>
    <row r="81" spans="1:16" s="21" customFormat="1" x14ac:dyDescent="0.25">
      <c r="A81" s="113" t="s">
        <v>95</v>
      </c>
      <c r="B81" s="113"/>
      <c r="C81" s="16"/>
      <c r="D81" s="16"/>
      <c r="E81" s="16"/>
      <c r="F81" s="16"/>
      <c r="G81" s="16"/>
      <c r="H81" s="16"/>
      <c r="I81" s="17"/>
      <c r="J81" s="18"/>
      <c r="K81" s="18"/>
      <c r="L81" s="19"/>
      <c r="M81" s="20"/>
      <c r="N81" s="20"/>
      <c r="O81" s="18"/>
      <c r="P81" s="18"/>
    </row>
    <row r="82" spans="1:16" s="21" customFormat="1" x14ac:dyDescent="0.25">
      <c r="A82" s="113" t="s">
        <v>96</v>
      </c>
      <c r="B82" s="113"/>
      <c r="C82" s="16"/>
      <c r="D82" s="16"/>
      <c r="E82" s="35">
        <f>D64</f>
        <v>46046.405339999998</v>
      </c>
      <c r="F82" s="35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x14ac:dyDescent="0.25">
      <c r="A83" s="112" t="s">
        <v>97</v>
      </c>
      <c r="B83" s="112"/>
      <c r="C83" s="16"/>
      <c r="D83" s="16"/>
      <c r="E83" s="35">
        <f>C32*0.1</f>
        <v>410.07</v>
      </c>
      <c r="F83" s="35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x14ac:dyDescent="0.25">
      <c r="A84" s="16"/>
      <c r="B84" s="16"/>
      <c r="C84" s="16"/>
      <c r="D84" s="16"/>
      <c r="E84" s="16"/>
      <c r="F84" s="16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21" customFormat="1" x14ac:dyDescent="0.25">
      <c r="A85" s="16"/>
      <c r="B85" s="16"/>
      <c r="C85" s="16"/>
      <c r="D85" s="16"/>
      <c r="E85" s="16"/>
      <c r="F85" s="16"/>
      <c r="G85" s="16"/>
      <c r="H85" s="16"/>
      <c r="I85" s="17"/>
      <c r="J85" s="18"/>
      <c r="K85" s="18"/>
      <c r="L85" s="19"/>
      <c r="M85" s="20"/>
      <c r="N85" s="20"/>
      <c r="O85" s="18"/>
      <c r="P85" s="18"/>
    </row>
    <row r="86" spans="1:16" s="21" customFormat="1" x14ac:dyDescent="0.25">
      <c r="A86" s="113" t="s">
        <v>98</v>
      </c>
      <c r="B86" s="113"/>
      <c r="C86" s="113"/>
      <c r="E86" s="16" t="s">
        <v>99</v>
      </c>
      <c r="F86" s="16"/>
      <c r="G86" s="16"/>
      <c r="H86" s="16"/>
      <c r="I86" s="17"/>
      <c r="J86" s="18"/>
      <c r="K86" s="18"/>
      <c r="L86" s="19"/>
      <c r="M86" s="20"/>
      <c r="N86" s="20"/>
      <c r="O86" s="18"/>
      <c r="P86" s="18"/>
    </row>
    <row r="87" spans="1:16" s="21" customFormat="1" x14ac:dyDescent="0.25">
      <c r="A87" s="16"/>
      <c r="B87" s="16"/>
      <c r="C87" s="16"/>
      <c r="D87" s="16"/>
      <c r="E87" s="16"/>
      <c r="F87" s="16"/>
      <c r="G87" s="16"/>
      <c r="H87" s="16"/>
      <c r="I87" s="17"/>
      <c r="J87" s="18"/>
      <c r="K87" s="18"/>
      <c r="L87" s="19"/>
      <c r="M87" s="20"/>
      <c r="N87" s="20"/>
      <c r="O87" s="18"/>
      <c r="P87" s="18"/>
    </row>
    <row r="88" spans="1:16" s="21" customFormat="1" x14ac:dyDescent="0.25">
      <c r="A88" s="16"/>
      <c r="B88" s="16"/>
      <c r="C88" s="16"/>
      <c r="D88" s="16"/>
      <c r="E88" s="16"/>
      <c r="F88" s="16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6"/>
      <c r="B89" s="16"/>
      <c r="C89" s="16"/>
      <c r="D89" s="16"/>
      <c r="E89" s="16"/>
      <c r="F89" s="16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6" t="s">
        <v>100</v>
      </c>
      <c r="B90" s="16"/>
      <c r="C90" s="16"/>
      <c r="D90" s="16"/>
      <c r="E90" s="16"/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16"/>
      <c r="B91" s="16"/>
      <c r="C91" s="16"/>
      <c r="D91" s="16"/>
      <c r="E91" s="16"/>
      <c r="F91" s="16"/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x14ac:dyDescent="0.25">
      <c r="A92" s="16" t="s">
        <v>101</v>
      </c>
      <c r="B92" s="16"/>
      <c r="C92" s="16"/>
      <c r="D92" s="16"/>
      <c r="E92" s="16"/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x14ac:dyDescent="0.25">
      <c r="A93" s="16"/>
      <c r="B93" s="16"/>
      <c r="C93" s="16"/>
      <c r="D93" s="16"/>
      <c r="E93" s="16"/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x14ac:dyDescent="0.25">
      <c r="A95" s="16"/>
      <c r="B95" s="16"/>
      <c r="C95" s="16"/>
      <c r="D95" s="16"/>
      <c r="E95" s="16"/>
      <c r="F95" s="16"/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6"/>
      <c r="B96" s="16"/>
      <c r="C96" s="16"/>
      <c r="D96" s="16"/>
      <c r="E96" s="16"/>
      <c r="F96" s="16"/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6"/>
      <c r="B97" s="16"/>
      <c r="C97" s="16"/>
      <c r="D97" s="16"/>
      <c r="E97" s="16"/>
      <c r="F97" s="16"/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/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/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/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I158" s="18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I159" s="18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I160" s="18"/>
      <c r="J160" s="18"/>
      <c r="K160" s="18"/>
      <c r="L160" s="19"/>
      <c r="M160" s="20"/>
      <c r="N160" s="20"/>
      <c r="O160" s="18"/>
      <c r="P160" s="18"/>
    </row>
    <row r="161" spans="9:16" s="21" customFormat="1" x14ac:dyDescent="0.25">
      <c r="I161" s="18"/>
      <c r="J161" s="18"/>
      <c r="K161" s="18"/>
      <c r="L161" s="19"/>
      <c r="M161" s="20"/>
      <c r="N161" s="20"/>
      <c r="O161" s="18"/>
      <c r="P161" s="18"/>
    </row>
    <row r="162" spans="9:16" s="21" customFormat="1" x14ac:dyDescent="0.25">
      <c r="I162" s="18"/>
      <c r="J162" s="18"/>
      <c r="K162" s="18"/>
      <c r="L162" s="19"/>
      <c r="M162" s="20"/>
      <c r="N162" s="20"/>
      <c r="O162" s="18"/>
      <c r="P162" s="18"/>
    </row>
    <row r="163" spans="9:16" s="21" customFormat="1" x14ac:dyDescent="0.25">
      <c r="I163" s="18"/>
      <c r="J163" s="18"/>
      <c r="K163" s="18"/>
      <c r="L163" s="19"/>
      <c r="M163" s="20"/>
      <c r="N163" s="20"/>
      <c r="O163" s="18"/>
      <c r="P163" s="18"/>
    </row>
    <row r="164" spans="9:16" s="21" customFormat="1" x14ac:dyDescent="0.25">
      <c r="I164" s="18"/>
      <c r="J164" s="18"/>
      <c r="K164" s="18"/>
      <c r="L164" s="19"/>
      <c r="M164" s="20"/>
      <c r="N164" s="20"/>
      <c r="O164" s="18"/>
      <c r="P164" s="18"/>
    </row>
    <row r="165" spans="9:16" s="21" customFormat="1" x14ac:dyDescent="0.25">
      <c r="I165" s="18"/>
      <c r="J165" s="18"/>
      <c r="K165" s="18"/>
      <c r="L165" s="19"/>
      <c r="M165" s="20"/>
      <c r="N165" s="20"/>
      <c r="O165" s="18"/>
      <c r="P165" s="18"/>
    </row>
    <row r="166" spans="9:16" s="21" customFormat="1" x14ac:dyDescent="0.25">
      <c r="I166" s="18"/>
      <c r="J166" s="18"/>
      <c r="K166" s="18"/>
      <c r="L166" s="19"/>
      <c r="M166" s="20"/>
      <c r="N166" s="20"/>
      <c r="O166" s="18"/>
      <c r="P166" s="18"/>
    </row>
    <row r="167" spans="9:16" s="21" customFormat="1" x14ac:dyDescent="0.25">
      <c r="I167" s="18"/>
      <c r="J167" s="18"/>
      <c r="K167" s="18"/>
      <c r="L167" s="19"/>
      <c r="M167" s="20"/>
      <c r="N167" s="20"/>
      <c r="O167" s="18"/>
      <c r="P167" s="18"/>
    </row>
    <row r="168" spans="9:16" s="21" customFormat="1" x14ac:dyDescent="0.25">
      <c r="I168" s="18"/>
      <c r="J168" s="18"/>
      <c r="K168" s="18"/>
      <c r="L168" s="19"/>
      <c r="M168" s="20"/>
      <c r="N168" s="20"/>
      <c r="O168" s="18"/>
      <c r="P168" s="18"/>
    </row>
    <row r="169" spans="9:16" s="21" customFormat="1" x14ac:dyDescent="0.25">
      <c r="I169" s="18"/>
      <c r="J169" s="18"/>
      <c r="K169" s="18"/>
      <c r="L169" s="19"/>
      <c r="M169" s="20"/>
      <c r="N169" s="20"/>
      <c r="O169" s="18"/>
      <c r="P169" s="18"/>
    </row>
    <row r="170" spans="9:16" s="21" customFormat="1" x14ac:dyDescent="0.25">
      <c r="I170" s="18"/>
      <c r="J170" s="18"/>
      <c r="K170" s="18"/>
      <c r="L170" s="19"/>
      <c r="M170" s="20"/>
      <c r="N170" s="20"/>
      <c r="O170" s="18"/>
      <c r="P170" s="18"/>
    </row>
    <row r="171" spans="9:16" s="21" customFormat="1" x14ac:dyDescent="0.25">
      <c r="I171" s="18"/>
      <c r="J171" s="18"/>
      <c r="K171" s="18"/>
      <c r="L171" s="19"/>
      <c r="M171" s="20"/>
      <c r="N171" s="20"/>
      <c r="O171" s="18"/>
      <c r="P171" s="18"/>
    </row>
    <row r="172" spans="9:16" s="21" customFormat="1" x14ac:dyDescent="0.25">
      <c r="I172" s="18"/>
      <c r="J172" s="18"/>
      <c r="K172" s="18"/>
      <c r="L172" s="19"/>
      <c r="M172" s="20"/>
      <c r="N172" s="20"/>
      <c r="O172" s="18"/>
      <c r="P172" s="18"/>
    </row>
    <row r="173" spans="9:16" s="21" customFormat="1" x14ac:dyDescent="0.25">
      <c r="I173" s="18"/>
      <c r="J173" s="18"/>
      <c r="K173" s="18"/>
      <c r="L173" s="19"/>
      <c r="M173" s="20"/>
      <c r="N173" s="20"/>
      <c r="O173" s="18"/>
      <c r="P173" s="18"/>
    </row>
    <row r="174" spans="9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9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9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</sheetData>
  <mergeCells count="68">
    <mergeCell ref="A21:A22"/>
    <mergeCell ref="D21:E21"/>
    <mergeCell ref="A2:G2"/>
    <mergeCell ref="A3:G3"/>
    <mergeCell ref="A4:G4"/>
    <mergeCell ref="A5:G5"/>
    <mergeCell ref="A18:G18"/>
    <mergeCell ref="A28:G28"/>
    <mergeCell ref="A34:G34"/>
    <mergeCell ref="A36:E36"/>
    <mergeCell ref="A40:C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6"/>
    <mergeCell ref="D55:E56"/>
    <mergeCell ref="A57:C57"/>
    <mergeCell ref="D57:E57"/>
    <mergeCell ref="A58:C58"/>
    <mergeCell ref="D58:E58"/>
    <mergeCell ref="A59:C59"/>
    <mergeCell ref="D59:E59"/>
    <mergeCell ref="A60:C60"/>
    <mergeCell ref="D60:E60"/>
    <mergeCell ref="A73:E73"/>
    <mergeCell ref="A61:C61"/>
    <mergeCell ref="D61:E61"/>
    <mergeCell ref="A62:C62"/>
    <mergeCell ref="D62:E62"/>
    <mergeCell ref="A63:C63"/>
    <mergeCell ref="A64:C64"/>
    <mergeCell ref="A67:B67"/>
    <mergeCell ref="A68:B68"/>
    <mergeCell ref="A69:B69"/>
    <mergeCell ref="A70:B70"/>
    <mergeCell ref="A71:B71"/>
    <mergeCell ref="A86:C86"/>
    <mergeCell ref="A75:B75"/>
    <mergeCell ref="A77:B77"/>
    <mergeCell ref="B78:C78"/>
    <mergeCell ref="A79:E79"/>
    <mergeCell ref="A81:B81"/>
    <mergeCell ref="A82:B82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Ошар 58 </vt:lpstr>
      <vt:lpstr>'Ошар 58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2023-03-28T07:12:04Z</dcterms:created>
  <dcterms:modified xsi:type="dcterms:W3CDTF">2023-03-28T07:49:12Z</dcterms:modified>
</cp:coreProperties>
</file>